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55" windowHeight="10800" tabRatio="864"/>
  </bookViews>
  <sheets>
    <sheet name="经费结算核对表202501版本-CRC填写" sheetId="3" r:id="rId1"/>
    <sheet name="结算版" sheetId="4" r:id="rId2"/>
    <sheet name="算税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<sst xmlns="http://schemas.openxmlformats.org/spreadsheetml/2006/main" count="144" uniqueCount="91">
  <si>
    <t>温州医科大学附属眼视光医院</t>
  </si>
  <si>
    <r>
      <rPr>
        <sz val="16"/>
        <color theme="1"/>
        <rFont val="宋体"/>
        <charset val="134"/>
      </rPr>
      <t xml:space="preserve">         临床试验中心-研究经费结算核对表    </t>
    </r>
    <r>
      <rPr>
        <sz val="8"/>
        <color theme="1"/>
        <rFont val="宋体"/>
        <charset val="134"/>
      </rPr>
      <t>202501版本</t>
    </r>
  </si>
  <si>
    <t>项目名称</t>
  </si>
  <si>
    <t>PI</t>
  </si>
  <si>
    <t>申办者</t>
  </si>
  <si>
    <r>
      <t xml:space="preserve">
</t>
    </r>
    <r>
      <rPr>
        <sz val="11"/>
        <color rgb="FFFF0000"/>
        <rFont val="宋体"/>
        <charset val="134"/>
      </rPr>
      <t>需写明院内项目编号</t>
    </r>
  </si>
  <si>
    <r>
      <rPr>
        <sz val="11"/>
        <color theme="1"/>
        <rFont val="宋体"/>
        <charset val="134"/>
      </rPr>
      <t>应付费用明细表</t>
    </r>
  </si>
  <si>
    <t>合同金额</t>
  </si>
  <si>
    <t>实际金额</t>
  </si>
  <si>
    <t>合同-实际差额</t>
  </si>
  <si>
    <t>备注</t>
  </si>
  <si>
    <t>挂号费</t>
  </si>
  <si>
    <r>
      <rPr>
        <sz val="11"/>
        <color theme="1"/>
        <rFont val="宋体"/>
        <charset val="134"/>
      </rPr>
      <t xml:space="preserve">受试者检查费
</t>
    </r>
    <r>
      <rPr>
        <sz val="11"/>
        <color rgb="FFFF0000"/>
        <rFont val="宋体"/>
        <charset val="134"/>
      </rPr>
      <t>(需分项，且计算明细清晰)</t>
    </r>
  </si>
  <si>
    <t>对列1筛选***例，入组***例，筛败***例</t>
  </si>
  <si>
    <t>若合同金额与实际金额不一致，需查询不一致原因，且写清在备注栏内</t>
  </si>
  <si>
    <t>对列2筛选***例，入组***例，筛败***例</t>
  </si>
  <si>
    <t>对列3筛选***例，入组***例，筛败***例</t>
  </si>
  <si>
    <t>受试者相关补助：含采血、交通、误工
(需分项，且计算明细清晰)</t>
  </si>
  <si>
    <t>生物样品保存费用（直接开单）</t>
  </si>
  <si>
    <t>病房使用费、管理费（含医院管理费）</t>
  </si>
  <si>
    <r>
      <rPr>
        <sz val="11"/>
        <color theme="1"/>
        <rFont val="宋体"/>
        <charset val="134"/>
      </rPr>
      <t xml:space="preserve">样本采集、处理劳务费（含医院管理费）
</t>
    </r>
    <r>
      <rPr>
        <sz val="11"/>
        <color rgb="FFFF0000"/>
        <rFont val="宋体"/>
        <charset val="134"/>
      </rPr>
      <t>(需分项，且计算明细清晰)</t>
    </r>
  </si>
  <si>
    <t>队列1</t>
  </si>
  <si>
    <t>对列2</t>
  </si>
  <si>
    <t>对列3</t>
  </si>
  <si>
    <t>临床观察费</t>
  </si>
  <si>
    <t>完成***例（***元/例）</t>
  </si>
  <si>
    <t>筛败***例（***元/例）</t>
  </si>
  <si>
    <t>其他</t>
  </si>
  <si>
    <t>比如刻盘费、网费等等</t>
  </si>
  <si>
    <t>牵头费</t>
  </si>
  <si>
    <t>研究经费总计（不含税）</t>
  </si>
  <si>
    <t>差额（合同金额-实际金额）</t>
  </si>
  <si>
    <t>数据核对人</t>
  </si>
  <si>
    <t xml:space="preserve"> ****（输入CRC的姓名）</t>
  </si>
  <si>
    <t>日期</t>
  </si>
  <si>
    <t xml:space="preserve">                          </t>
  </si>
  <si>
    <r>
      <rPr>
        <sz val="11"/>
        <color rgb="FF000000"/>
        <rFont val="宋体"/>
        <charset val="134"/>
      </rPr>
      <t>版本号：</t>
    </r>
    <r>
      <rPr>
        <sz val="11"/>
        <color rgb="FF000000"/>
        <rFont val="Times New Roman"/>
        <charset val="134"/>
      </rPr>
      <t>v1.1 2025.10.20</t>
    </r>
  </si>
  <si>
    <t>实际结算金额</t>
  </si>
  <si>
    <t>受试者检查费</t>
  </si>
  <si>
    <t>受试者相关补助：含采血、交通、误工</t>
  </si>
  <si>
    <t>样本采集、处理劳务费（含医院管理费）</t>
  </si>
  <si>
    <t>劳务费总计（临床观察费+牵头费）</t>
  </si>
  <si>
    <t>可发放劳务费（劳务费总计*70%）</t>
  </si>
  <si>
    <t>医院管理费（劳务费总计*22%）</t>
  </si>
  <si>
    <t>机构业务发展费（劳务费总计*8%）</t>
  </si>
  <si>
    <t>一项评价601（眼科）治疗视网膜分支静脉阻塞所致黄斑水肿病变患者的有效性和安全性的多中心、随机、双盲、阳性对照Ⅲ期研究</t>
  </si>
  <si>
    <t>刘晓玲</t>
  </si>
  <si>
    <t>三生国健药业（上海）股份有限公司</t>
  </si>
  <si>
    <t>可发放劳务费汇总表</t>
  </si>
  <si>
    <t>总金额</t>
  </si>
  <si>
    <t>可发放金额（总金额*70%）</t>
  </si>
  <si>
    <t>已发放金额</t>
  </si>
  <si>
    <t>剩余可发放金额</t>
  </si>
  <si>
    <t>样本采集、处理劳务费</t>
  </si>
  <si>
    <t>病房使用费、管理费</t>
  </si>
  <si>
    <t>刻盘费</t>
  </si>
  <si>
    <r>
      <rPr>
        <sz val="11"/>
        <color theme="1"/>
        <rFont val="宋体"/>
        <charset val="134"/>
      </rPr>
      <t>已到账费用明细表</t>
    </r>
  </si>
  <si>
    <r>
      <rPr>
        <sz val="11"/>
        <color theme="1"/>
        <rFont val="宋体"/>
        <charset val="134"/>
      </rPr>
      <t>汇款单位</t>
    </r>
  </si>
  <si>
    <t>入账金额</t>
  </si>
  <si>
    <t>合计</t>
  </si>
  <si>
    <t>现项目经费余额</t>
  </si>
  <si>
    <t>项目余额(尾款拨入后)</t>
  </si>
  <si>
    <t>尾款不含税</t>
  </si>
  <si>
    <t>尾款已支付</t>
  </si>
  <si>
    <t>尾款含税</t>
  </si>
  <si>
    <t>医院管理费、机构业务发展费及劳务费支出后
项目经费剩余金额</t>
  </si>
  <si>
    <t>剩余金额为剩余检查费</t>
  </si>
  <si>
    <t>R</t>
  </si>
  <si>
    <t xml:space="preserve">   （签名）</t>
  </si>
  <si>
    <t>日期：</t>
  </si>
  <si>
    <t>临床试验经费算税表</t>
  </si>
  <si>
    <t>备注：如果公司没有额外转税费，从临床试验经费里出，不含税价格=汇入价格/1.0672</t>
  </si>
  <si>
    <t>备注 ：CRC管理费没附加税，删掉即可</t>
  </si>
  <si>
    <t>项目</t>
  </si>
  <si>
    <t>金额</t>
  </si>
  <si>
    <t>XXXX有限公司</t>
  </si>
  <si>
    <t>最后开票价税合计金额</t>
  </si>
  <si>
    <t>打款总额</t>
  </si>
  <si>
    <t>增值税（发票）</t>
  </si>
  <si>
    <t>增值税 3%</t>
  </si>
  <si>
    <t>入账计算</t>
  </si>
  <si>
    <t>附加税（往来收据）</t>
  </si>
  <si>
    <t>城建税 7%</t>
  </si>
  <si>
    <t>核算</t>
  </si>
  <si>
    <t>教育费附加 3%</t>
  </si>
  <si>
    <t>入账额+增值税</t>
  </si>
  <si>
    <t>地方教育附加 2%</t>
  </si>
  <si>
    <t>入账额+增值税总计</t>
  </si>
  <si>
    <t>制表人：林璐</t>
  </si>
  <si>
    <t>+0.01</t>
  </si>
  <si>
    <t>-0.01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</si>
</sst>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7" formatCode="&quot;￥&quot;#,##0.00;&quot;￥&quot;\-#,##0.00"/>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_ "/>
    <numFmt numFmtId="178" formatCode="#,##0.00_);[Red]\(#,##0.00\)"/>
    <numFmt numFmtId="179" formatCode="\¥#,##0.00_);[Red]\(\¥#,##0.00\)"/>
  </numFmts>
  <fonts count="44">
    <font>
      <sz val="11"/>
      <color theme="1"/>
      <name val="等线"/>
      <charset val="134"/>
      <scheme val="minor"/>
    </font>
    <font>
      <sz val="22"/>
      <color theme="1"/>
      <name val="等线"/>
      <charset val="134"/>
      <scheme val="minor"/>
    </font>
    <font>
      <b/>
      <sz val="16"/>
      <color theme="1"/>
      <name val="等线"/>
      <charset val="134"/>
      <scheme val="minor"/>
    </font>
    <font>
      <sz val="12"/>
      <color theme="1"/>
      <name val="等线"/>
      <charset val="134"/>
      <scheme val="minor"/>
    </font>
    <font>
      <b/>
      <sz val="14"/>
      <color theme="1"/>
      <name val="等线"/>
      <charset val="134"/>
      <scheme val="minor"/>
    </font>
    <font>
      <sz val="11"/>
      <color theme="1"/>
      <name val="Times New Roman"/>
      <charset val="134"/>
    </font>
    <font>
      <sz val="20"/>
      <color theme="1"/>
      <name val="宋体"/>
      <charset val="134"/>
    </font>
    <font>
      <sz val="16"/>
      <color theme="1"/>
      <name val="宋体"/>
      <charset val="134"/>
    </font>
    <font>
      <sz val="11"/>
      <color theme="1"/>
      <name val="宋体"/>
      <charset val="134"/>
    </font>
    <font>
      <sz val="10"/>
      <color theme="1"/>
      <name val="等线"/>
      <charset val="134"/>
      <scheme val="minor"/>
    </font>
    <font>
      <sz val="10"/>
      <color theme="1"/>
      <name val="宋体"/>
      <charset val="134"/>
    </font>
    <font>
      <sz val="9"/>
      <color theme="1"/>
      <name val="宋体"/>
      <charset val="134"/>
    </font>
    <font>
      <sz val="11"/>
      <color theme="1"/>
      <name val="Wingdings 2"/>
      <charset val="134"/>
    </font>
    <font>
      <b/>
      <sz val="11"/>
      <color rgb="FFFF0000"/>
      <name val="Times New Roman"/>
      <charset val="134"/>
    </font>
    <font>
      <b/>
      <sz val="11"/>
      <color theme="1"/>
      <name val="宋体"/>
      <charset val="134"/>
    </font>
    <font>
      <u/>
      <sz val="11"/>
      <color theme="1"/>
      <name val="Times New Roman"/>
      <charset val="134"/>
    </font>
    <font>
      <sz val="11"/>
      <color rgb="FF000000"/>
      <name val="等线"/>
      <charset val="134"/>
    </font>
    <font>
      <sz val="11"/>
      <color rgb="FF000000"/>
      <name val="Times New Roman"/>
      <charset val="0"/>
    </font>
    <font>
      <sz val="11"/>
      <color rgb="FFFF0000"/>
      <name val="等线"/>
      <charset val="134"/>
      <scheme val="minor"/>
    </font>
    <font>
      <sz val="10"/>
      <color rgb="FFFF0000"/>
      <name val="等线"/>
      <charset val="134"/>
      <scheme val="minor"/>
    </font>
    <font>
      <sz val="8"/>
      <color theme="1"/>
      <name val="等线"/>
      <charset val="134"/>
      <scheme val="minor"/>
    </font>
    <font>
      <sz val="11"/>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Times New Roman"/>
      <charset val="134"/>
    </font>
    <font>
      <sz val="8"/>
      <color theme="1"/>
      <name val="宋体"/>
      <charset val="134"/>
    </font>
    <font>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90">
    <xf numFmtId="0" fontId="0" fillId="0" borderId="0" xfId="0">
      <alignment vertical="center"/>
    </xf>
    <xf numFmtId="7" fontId="0" fillId="0" borderId="0" xfId="0" applyNumberForma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177" fontId="3" fillId="0" borderId="4" xfId="0" applyNumberFormat="1" applyFont="1" applyBorder="1" applyAlignment="1">
      <alignment horizontal="center" vertical="center"/>
    </xf>
    <xf numFmtId="0" fontId="0" fillId="0" borderId="0" xfId="0" applyAlignment="1">
      <alignment horizontal="right" vertical="center"/>
    </xf>
    <xf numFmtId="177" fontId="0" fillId="0" borderId="0" xfId="0" applyNumberForma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177" fontId="4" fillId="0" borderId="4"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5" fillId="0" borderId="0" xfId="0" applyFont="1" applyAlignment="1">
      <alignment horizontal="center" vertical="center" wrapText="1"/>
    </xf>
    <xf numFmtId="178" fontId="5" fillId="0" borderId="0" xfId="0" applyNumberFormat="1" applyFont="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5"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7" fontId="8" fillId="0" borderId="4" xfId="0" applyNumberFormat="1" applyFont="1" applyBorder="1" applyAlignment="1">
      <alignment horizontal="center" vertical="center" wrapText="1"/>
    </xf>
    <xf numFmtId="7" fontId="5" fillId="0" borderId="4" xfId="0" applyNumberFormat="1" applyFont="1" applyBorder="1" applyAlignment="1">
      <alignment horizontal="center" vertical="center" wrapText="1"/>
    </xf>
    <xf numFmtId="7" fontId="5" fillId="0" borderId="8" xfId="0" applyNumberFormat="1" applyFont="1" applyBorder="1" applyAlignment="1">
      <alignment vertical="center" wrapText="1"/>
    </xf>
    <xf numFmtId="0" fontId="9" fillId="0" borderId="8" xfId="0" applyFont="1" applyBorder="1" applyAlignment="1">
      <alignment horizontal="center" vertical="center" wrapText="1"/>
    </xf>
    <xf numFmtId="7" fontId="5" fillId="0" borderId="8"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9" fillId="0" borderId="10" xfId="0" applyFont="1" applyBorder="1" applyAlignment="1">
      <alignment horizontal="center" vertical="center" wrapText="1"/>
    </xf>
    <xf numFmtId="7" fontId="5" fillId="0" borderId="10" xfId="0" applyNumberFormat="1" applyFont="1" applyBorder="1" applyAlignment="1">
      <alignment horizontal="center" vertical="center" wrapText="1"/>
    </xf>
    <xf numFmtId="0" fontId="9" fillId="0" borderId="11" xfId="0" applyFont="1" applyBorder="1" applyAlignment="1">
      <alignment horizontal="center" vertical="center" wrapText="1"/>
    </xf>
    <xf numFmtId="7" fontId="5" fillId="0" borderId="11"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3" xfId="0" applyFont="1" applyBorder="1" applyAlignment="1">
      <alignment vertical="center" wrapText="1"/>
    </xf>
    <xf numFmtId="7" fontId="5" fillId="2" borderId="8" xfId="0" applyNumberFormat="1" applyFont="1" applyFill="1" applyBorder="1" applyAlignment="1">
      <alignment horizontal="center" vertical="center" wrapText="1"/>
    </xf>
    <xf numFmtId="0" fontId="8" fillId="0" borderId="11" xfId="0" applyFont="1" applyBorder="1" applyAlignment="1">
      <alignment horizontal="center" vertical="center" wrapText="1"/>
    </xf>
    <xf numFmtId="7" fontId="5" fillId="2" borderId="11" xfId="0" applyNumberFormat="1" applyFont="1" applyFill="1" applyBorder="1" applyAlignment="1">
      <alignment horizontal="center" vertical="center" wrapText="1"/>
    </xf>
    <xf numFmtId="179" fontId="0" fillId="0" borderId="0" xfId="0" applyNumberFormat="1" applyAlignment="1">
      <alignment horizontal="center" vertical="center" wrapText="1"/>
    </xf>
    <xf numFmtId="7" fontId="5" fillId="0" borderId="2" xfId="0" applyNumberFormat="1" applyFont="1" applyBorder="1" applyAlignment="1">
      <alignment horizontal="center" vertical="center" wrapText="1"/>
    </xf>
    <xf numFmtId="7" fontId="5" fillId="0" borderId="12" xfId="0" applyNumberFormat="1" applyFont="1" applyBorder="1" applyAlignment="1">
      <alignment horizontal="center" vertical="center" wrapText="1"/>
    </xf>
    <xf numFmtId="7" fontId="5" fillId="0" borderId="3" xfId="0" applyNumberFormat="1" applyFont="1" applyBorder="1" applyAlignment="1">
      <alignment horizontal="center" vertical="center" wrapText="1"/>
    </xf>
    <xf numFmtId="0" fontId="0" fillId="0" borderId="0" xfId="0" applyAlignment="1">
      <alignment vertical="center" wrapText="1"/>
    </xf>
    <xf numFmtId="0" fontId="0" fillId="0" borderId="4" xfId="0" applyBorder="1" applyAlignment="1">
      <alignment horizontal="center" vertical="center" wrapText="1"/>
    </xf>
    <xf numFmtId="0" fontId="0" fillId="0" borderId="0" xfId="0" applyBorder="1" applyAlignment="1">
      <alignment vertical="center" wrapText="1"/>
    </xf>
    <xf numFmtId="178" fontId="8" fillId="0" borderId="4" xfId="0" applyNumberFormat="1" applyFont="1" applyBorder="1" applyAlignment="1">
      <alignment horizontal="center" vertical="center" wrapText="1"/>
    </xf>
    <xf numFmtId="7" fontId="0" fillId="0" borderId="4" xfId="0" applyNumberFormat="1" applyBorder="1" applyAlignment="1">
      <alignment horizontal="center"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179" fontId="5" fillId="0" borderId="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wrapText="1"/>
    </xf>
    <xf numFmtId="179" fontId="12" fillId="0" borderId="0" xfId="0" applyNumberFormat="1" applyFont="1" applyAlignment="1">
      <alignment horizontal="center" vertical="center" wrapText="1"/>
    </xf>
    <xf numFmtId="178" fontId="13" fillId="0" borderId="0" xfId="0" applyNumberFormat="1" applyFont="1" applyAlignment="1">
      <alignment horizontal="center" vertical="center" wrapText="1"/>
    </xf>
    <xf numFmtId="179" fontId="5" fillId="0" borderId="0" xfId="0" applyNumberFormat="1" applyFont="1" applyAlignment="1">
      <alignment horizontal="center" vertical="center" wrapText="1"/>
    </xf>
    <xf numFmtId="0" fontId="14" fillId="0" borderId="0" xfId="0" applyFont="1" applyAlignment="1">
      <alignment horizontal="center" vertical="center" wrapText="1"/>
    </xf>
    <xf numFmtId="178" fontId="8" fillId="0" borderId="0" xfId="0" applyNumberFormat="1" applyFont="1" applyAlignment="1">
      <alignment vertical="center" wrapText="1"/>
    </xf>
    <xf numFmtId="0" fontId="15" fillId="0" borderId="0" xfId="0" applyFont="1" applyAlignment="1">
      <alignment horizontal="lef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178" fontId="17" fillId="0" borderId="0"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7" fontId="5" fillId="0" borderId="0"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vertical="top" wrapText="1"/>
    </xf>
    <xf numFmtId="0" fontId="20" fillId="0" borderId="0" xfId="0" applyFont="1" applyAlignment="1">
      <alignment horizontal="center" vertical="top" wrapText="1"/>
    </xf>
    <xf numFmtId="0" fontId="0" fillId="0" borderId="4" xfId="0" applyBorder="1" applyAlignment="1">
      <alignment horizontal="center" vertical="center"/>
    </xf>
    <xf numFmtId="0" fontId="9" fillId="0" borderId="0" xfId="0" applyFont="1" applyAlignment="1">
      <alignment vertical="top" wrapText="1"/>
    </xf>
    <xf numFmtId="0" fontId="9" fillId="0" borderId="0" xfId="0" applyFont="1" applyAlignment="1">
      <alignment vertical="center" wrapText="1"/>
    </xf>
    <xf numFmtId="0" fontId="8" fillId="0" borderId="4" xfId="0" applyFont="1" applyBorder="1" applyAlignment="1">
      <alignment vertical="center" wrapText="1"/>
    </xf>
    <xf numFmtId="178" fontId="21"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10160</xdr:rowOff>
    </xdr:from>
    <xdr:to>
      <xdr:col>1</xdr:col>
      <xdr:colOff>977900</xdr:colOff>
      <xdr:row>0</xdr:row>
      <xdr:rowOff>622300</xdr:rowOff>
    </xdr:to>
    <xdr:pic>
      <xdr:nvPicPr>
        <xdr:cNvPr id="2" name="图片 1" descr="772628b9-d0f3-46e3-9290-68f5dc36634a"/>
        <xdr:cNvPicPr>
          <a:picLocks noChangeAspect="1"/>
        </xdr:cNvPicPr>
      </xdr:nvPicPr>
      <xdr:blipFill>
        <a:blip r:embed="rId1"/>
        <a:stretch>
          <a:fillRect/>
        </a:stretch>
      </xdr:blipFill>
      <xdr:spPr>
        <a:xfrm>
          <a:off x="9525" y="10160"/>
          <a:ext cx="1842770" cy="6121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workbookViewId="0">
      <selection activeCell="G6" sqref="G6"/>
    </sheetView>
  </sheetViews>
  <sheetFormatPr defaultColWidth="9" defaultRowHeight="15" outlineLevelCol="6"/>
  <cols>
    <col min="1" max="1" width="11.475" style="3" customWidth="1"/>
    <col min="2" max="2" width="24.625" style="20" customWidth="1"/>
    <col min="3" max="3" width="13.1833333333333" style="20" customWidth="1"/>
    <col min="4" max="4" width="13.4083333333333" style="21" customWidth="1"/>
    <col min="5" max="5" width="13" style="21" customWidth="1"/>
    <col min="6" max="6" width="10.225" style="3" customWidth="1"/>
    <col min="7" max="7" width="12.75" style="3" customWidth="1"/>
    <col min="8" max="16384" width="9" style="3"/>
  </cols>
  <sheetData>
    <row r="1" s="75" customFormat="1" ht="51" customHeight="1" spans="1:6">
      <c r="B1" s="76"/>
      <c r="C1" s="76"/>
      <c r="D1" s="77"/>
      <c r="E1" s="77"/>
    </row>
    <row r="2" ht="36" customHeight="1" spans="1:6">
      <c r="A2" s="22" t="s">
        <v>0</v>
      </c>
      <c r="B2" s="23"/>
      <c r="C2" s="23"/>
      <c r="D2" s="23"/>
      <c r="E2" s="23"/>
    </row>
    <row r="3" s="3" customFormat="1" ht="29" customHeight="1" spans="1:6">
      <c r="A3" s="24" t="s">
        <v>1</v>
      </c>
      <c r="B3" s="25"/>
      <c r="C3" s="25"/>
      <c r="D3" s="25"/>
      <c r="E3" s="25"/>
    </row>
    <row r="4" s="3" customFormat="1" ht="20" customHeight="1" spans="1:6">
      <c r="A4" s="26" t="s">
        <v>2</v>
      </c>
      <c r="B4" s="64"/>
      <c r="C4" s="66"/>
      <c r="D4" s="26" t="s">
        <v>3</v>
      </c>
      <c r="E4" s="78"/>
    </row>
    <row r="5" s="3" customFormat="1" ht="42" customHeight="1" spans="1:6">
      <c r="A5" s="26" t="s">
        <v>4</v>
      </c>
      <c r="B5" s="64" t="s">
        <v>5</v>
      </c>
      <c r="C5" s="66"/>
      <c r="D5" s="66"/>
      <c r="E5" s="32"/>
    </row>
    <row r="6" s="3" customFormat="1" ht="20" customHeight="1" spans="1:6">
      <c r="A6" s="30" t="s">
        <v>6</v>
      </c>
      <c r="B6" s="20"/>
      <c r="C6" s="20"/>
      <c r="D6" s="20"/>
      <c r="E6" s="20"/>
    </row>
    <row r="7" s="3" customFormat="1" ht="20" customHeight="1" spans="1:6">
      <c r="A7" s="31" t="s">
        <v>2</v>
      </c>
      <c r="B7" s="32"/>
      <c r="C7" s="34" t="s">
        <v>7</v>
      </c>
      <c r="D7" s="34" t="s">
        <v>8</v>
      </c>
      <c r="E7" s="33" t="s">
        <v>9</v>
      </c>
      <c r="F7" s="79" t="s">
        <v>10</v>
      </c>
    </row>
    <row r="8" s="3" customFormat="1" ht="20" customHeight="1" spans="1:6">
      <c r="A8" s="31" t="s">
        <v>11</v>
      </c>
      <c r="B8" s="32"/>
      <c r="C8" s="35">
        <v>0</v>
      </c>
      <c r="D8" s="34">
        <v>0</v>
      </c>
      <c r="E8" s="34">
        <f t="shared" ref="E8:E14" si="0">C8-D8</f>
        <v>0</v>
      </c>
    </row>
    <row r="9" s="3" customFormat="1" ht="35" customHeight="1" spans="1:6">
      <c r="A9" s="29" t="s">
        <v>12</v>
      </c>
      <c r="B9" s="80" t="s">
        <v>13</v>
      </c>
      <c r="C9" s="35">
        <v>0</v>
      </c>
      <c r="D9" s="37">
        <v>0</v>
      </c>
      <c r="E9" s="34">
        <f>C9+C10+C11-D9</f>
        <v>0</v>
      </c>
      <c r="F9" s="81" t="s">
        <v>14</v>
      </c>
    </row>
    <row r="10" s="3" customFormat="1" ht="30" customHeight="1" spans="1:6">
      <c r="A10" s="38"/>
      <c r="B10" s="80" t="s">
        <v>15</v>
      </c>
      <c r="C10" s="35">
        <v>0</v>
      </c>
      <c r="D10" s="40"/>
      <c r="E10" s="34"/>
      <c r="F10" s="81"/>
    </row>
    <row r="11" s="3" customFormat="1" ht="58" customHeight="1" spans="1:6">
      <c r="A11" s="38"/>
      <c r="B11" s="80" t="s">
        <v>16</v>
      </c>
      <c r="C11" s="35">
        <v>0</v>
      </c>
      <c r="D11" s="42"/>
      <c r="E11" s="34"/>
      <c r="F11" s="81"/>
    </row>
    <row r="12" s="3" customFormat="1" ht="102" customHeight="1" spans="1:6">
      <c r="A12" s="43" t="s">
        <v>17</v>
      </c>
      <c r="B12" s="44"/>
      <c r="C12" s="34">
        <v>0</v>
      </c>
      <c r="D12" s="34">
        <v>0</v>
      </c>
      <c r="E12" s="34">
        <f t="shared" si="0"/>
        <v>0</v>
      </c>
      <c r="F12" s="82" t="s">
        <v>14</v>
      </c>
    </row>
    <row r="13" s="3" customFormat="1" ht="27" customHeight="1" spans="1:6">
      <c r="A13" s="43" t="s">
        <v>18</v>
      </c>
      <c r="B13" s="44"/>
      <c r="C13" s="34">
        <v>0</v>
      </c>
      <c r="D13" s="37">
        <v>0</v>
      </c>
      <c r="E13" s="34">
        <f t="shared" si="0"/>
        <v>0</v>
      </c>
      <c r="F13" s="83"/>
    </row>
    <row r="14" s="3" customFormat="1" ht="36" customHeight="1" spans="1:6">
      <c r="A14" s="43" t="s">
        <v>19</v>
      </c>
      <c r="B14" s="44"/>
      <c r="C14" s="34">
        <v>0</v>
      </c>
      <c r="D14" s="37">
        <v>0</v>
      </c>
      <c r="E14" s="34">
        <f t="shared" si="0"/>
        <v>0</v>
      </c>
      <c r="F14" s="84"/>
    </row>
    <row r="15" s="3" customFormat="1" ht="35" customHeight="1" spans="1:6">
      <c r="A15" s="29" t="s">
        <v>20</v>
      </c>
      <c r="B15" s="85" t="s">
        <v>21</v>
      </c>
      <c r="C15" s="35">
        <v>0</v>
      </c>
      <c r="D15" s="37">
        <v>0</v>
      </c>
      <c r="E15" s="34">
        <f>C15+C16+C17-D15</f>
        <v>0</v>
      </c>
      <c r="F15" s="84"/>
    </row>
    <row r="16" s="3" customFormat="1" ht="30" customHeight="1" spans="1:6">
      <c r="A16" s="38"/>
      <c r="B16" s="85" t="s">
        <v>22</v>
      </c>
      <c r="C16" s="35">
        <v>0</v>
      </c>
      <c r="D16" s="40"/>
      <c r="E16" s="34"/>
      <c r="F16" s="84"/>
    </row>
    <row r="17" s="3" customFormat="1" ht="30" customHeight="1" spans="1:7">
      <c r="A17" s="38"/>
      <c r="B17" s="85" t="s">
        <v>23</v>
      </c>
      <c r="C17" s="35">
        <v>0</v>
      </c>
      <c r="D17" s="42"/>
      <c r="E17" s="34"/>
      <c r="F17" s="86"/>
    </row>
    <row r="18" s="3" customFormat="1" ht="38" customHeight="1" spans="1:7">
      <c r="A18" s="29" t="s">
        <v>24</v>
      </c>
      <c r="B18" s="48" t="s">
        <v>25</v>
      </c>
      <c r="C18" s="34">
        <v>0</v>
      </c>
      <c r="D18" s="37">
        <v>0</v>
      </c>
      <c r="E18" s="34">
        <f>C18+C19-D18</f>
        <v>0</v>
      </c>
      <c r="F18" s="87"/>
    </row>
    <row r="19" s="3" customFormat="1" ht="43" customHeight="1" spans="1:7">
      <c r="A19" s="50"/>
      <c r="B19" s="48" t="s">
        <v>26</v>
      </c>
      <c r="C19" s="34">
        <v>0</v>
      </c>
      <c r="D19" s="42"/>
      <c r="E19" s="34"/>
      <c r="F19" s="87"/>
      <c r="G19" s="52"/>
    </row>
    <row r="20" s="3" customFormat="1" ht="20" customHeight="1" spans="1:7">
      <c r="A20" s="26" t="s">
        <v>27</v>
      </c>
      <c r="B20" s="88" t="s">
        <v>28</v>
      </c>
      <c r="C20" s="34"/>
      <c r="D20" s="42"/>
      <c r="E20" s="34"/>
      <c r="F20" s="87"/>
      <c r="G20" s="52"/>
    </row>
    <row r="21" s="3" customFormat="1" ht="20" customHeight="1" spans="1:7">
      <c r="A21" s="31" t="s">
        <v>29</v>
      </c>
      <c r="B21" s="32"/>
      <c r="C21" s="34">
        <v>0</v>
      </c>
      <c r="D21" s="34">
        <v>0</v>
      </c>
      <c r="E21" s="34">
        <f>C21-D21</f>
        <v>0</v>
      </c>
      <c r="G21" s="52"/>
    </row>
    <row r="22" s="3" customFormat="1" ht="20" customHeight="1" spans="1:7">
      <c r="A22" s="31" t="s">
        <v>30</v>
      </c>
      <c r="B22" s="32"/>
      <c r="C22" s="37">
        <f>SUM(C8:C21)</f>
        <v>0</v>
      </c>
      <c r="D22" s="37">
        <f>SUM(D8:D21)</f>
        <v>0</v>
      </c>
      <c r="E22" s="37">
        <f>C22-D22</f>
        <v>0</v>
      </c>
      <c r="G22" s="52"/>
    </row>
    <row r="23" s="3" customFormat="1" ht="20" customHeight="1" spans="1:7">
      <c r="A23" s="31" t="s">
        <v>31</v>
      </c>
      <c r="B23" s="32"/>
      <c r="C23" s="53">
        <f>C22-D22</f>
        <v>0</v>
      </c>
      <c r="D23" s="54"/>
      <c r="E23" s="55"/>
    </row>
    <row r="24" s="3" customFormat="1" ht="38" customHeight="1" spans="1:7">
      <c r="A24" s="72" t="s">
        <v>32</v>
      </c>
      <c r="B24" s="73" t="s">
        <v>33</v>
      </c>
      <c r="C24" s="72" t="s">
        <v>34</v>
      </c>
      <c r="D24" s="74" t="s">
        <v>35</v>
      </c>
      <c r="E24" s="74"/>
    </row>
    <row r="25" s="75" customFormat="1" spans="1:7">
      <c r="B25" s="76"/>
      <c r="C25" s="76"/>
      <c r="D25" s="89" t="s">
        <v>36</v>
      </c>
      <c r="E25" s="77"/>
      <c r="F25" s="77"/>
    </row>
  </sheetData>
  <mergeCells count="26">
    <mergeCell ref="A2:E2"/>
    <mergeCell ref="A3:E3"/>
    <mergeCell ref="B4:C4"/>
    <mergeCell ref="B5:E5"/>
    <mergeCell ref="A6:E6"/>
    <mergeCell ref="A7:B7"/>
    <mergeCell ref="A8:B8"/>
    <mergeCell ref="A12:B12"/>
    <mergeCell ref="A13:B13"/>
    <mergeCell ref="A14:B14"/>
    <mergeCell ref="A21:B21"/>
    <mergeCell ref="A22:B22"/>
    <mergeCell ref="A23:B23"/>
    <mergeCell ref="C23:E23"/>
    <mergeCell ref="D25:F25"/>
    <mergeCell ref="A9:A11"/>
    <mergeCell ref="A15:A17"/>
    <mergeCell ref="A18:A19"/>
    <mergeCell ref="D9:D11"/>
    <mergeCell ref="D15:D17"/>
    <mergeCell ref="D18:D19"/>
    <mergeCell ref="E9:E11"/>
    <mergeCell ref="E15:E17"/>
    <mergeCell ref="E18:E19"/>
    <mergeCell ref="F9:F11"/>
    <mergeCell ref="F14:F16"/>
  </mergeCells>
  <conditionalFormatting sqref="A2">
    <cfRule type="colorScale" priority="1">
      <colorScale>
        <cfvo type="min"/>
        <cfvo type="percentile" val="50"/>
        <cfvo type="max"/>
        <color rgb="FFF8696B"/>
        <color rgb="FFFFEB84"/>
        <color rgb="FF63BE7B"/>
      </colorScale>
    </cfRule>
  </conditionalFormatting>
  <conditionalFormatting sqref="A3 F3">
    <cfRule type="colorScale" priority="2">
      <colorScale>
        <cfvo type="min"/>
        <cfvo type="percentile" val="50"/>
        <cfvo type="max"/>
        <color rgb="FFF8696B"/>
        <color rgb="FFFFEB84"/>
        <color rgb="FF63BE7B"/>
      </colorScale>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workbookViewId="0">
      <selection activeCell="B63" sqref="B63"/>
    </sheetView>
  </sheetViews>
  <sheetFormatPr defaultColWidth="9" defaultRowHeight="15" outlineLevelCol="6"/>
  <cols>
    <col min="1" max="1" width="11.475" style="3" customWidth="1"/>
    <col min="2" max="2" width="20.875" style="20" customWidth="1"/>
    <col min="3" max="3" width="13.1833333333333" style="20" customWidth="1"/>
    <col min="4" max="4" width="13.4083333333333" style="21" customWidth="1"/>
    <col min="5" max="5" width="13" style="21" customWidth="1"/>
    <col min="6" max="6" width="10.225" style="3" customWidth="1"/>
    <col min="7" max="7" width="12.75" style="3" customWidth="1"/>
    <col min="8" max="16384" width="9" style="3"/>
  </cols>
  <sheetData>
    <row r="1" s="3" customFormat="1" ht="25.5" spans="1:6">
      <c r="A1" s="22" t="s">
        <v>0</v>
      </c>
      <c r="B1" s="23"/>
      <c r="C1" s="23"/>
      <c r="D1" s="23"/>
      <c r="E1" s="23"/>
      <c r="F1" s="23"/>
    </row>
    <row r="2" s="3" customFormat="1" ht="29" customHeight="1" spans="1:6">
      <c r="A2" s="24" t="s">
        <v>1</v>
      </c>
      <c r="B2" s="25"/>
      <c r="C2" s="25"/>
      <c r="D2" s="25"/>
      <c r="E2" s="25"/>
      <c r="F2" s="25"/>
    </row>
    <row r="3" s="3" customFormat="1" ht="69" customHeight="1" spans="1:6">
      <c r="A3" s="26" t="s">
        <v>2</v>
      </c>
      <c r="B3" s="27"/>
      <c r="C3" s="28"/>
      <c r="D3" s="29" t="s">
        <v>3</v>
      </c>
      <c r="E3" s="26"/>
      <c r="F3" s="26"/>
    </row>
    <row r="4" s="3" customFormat="1" ht="20" customHeight="1" spans="1:6">
      <c r="A4" s="26" t="s">
        <v>4</v>
      </c>
      <c r="B4" s="26"/>
      <c r="C4" s="26"/>
      <c r="D4" s="26"/>
      <c r="E4" s="26"/>
      <c r="F4" s="26"/>
    </row>
    <row r="5" s="3" customFormat="1" ht="20" customHeight="1" spans="1:6">
      <c r="A5" s="30" t="s">
        <v>6</v>
      </c>
      <c r="B5" s="20"/>
      <c r="C5" s="20"/>
      <c r="D5" s="20"/>
      <c r="E5" s="20"/>
    </row>
    <row r="6" s="3" customFormat="1" ht="20" customHeight="1" spans="1:6">
      <c r="A6" s="31" t="s">
        <v>2</v>
      </c>
      <c r="B6" s="32"/>
      <c r="C6" s="33" t="s">
        <v>37</v>
      </c>
      <c r="D6" s="34" t="s">
        <v>8</v>
      </c>
      <c r="E6" s="33" t="s">
        <v>9</v>
      </c>
      <c r="F6" s="33" t="s">
        <v>10</v>
      </c>
    </row>
    <row r="7" s="3" customFormat="1" spans="1:6">
      <c r="A7" s="31" t="s">
        <v>11</v>
      </c>
      <c r="B7" s="32"/>
      <c r="C7" s="35"/>
      <c r="D7" s="34"/>
      <c r="E7" s="34">
        <f t="shared" ref="E7:E12" si="0">C7-D7</f>
        <v>0</v>
      </c>
      <c r="F7" s="34"/>
    </row>
    <row r="8" s="3" customFormat="1" ht="35" customHeight="1" spans="1:6">
      <c r="A8" s="29" t="s">
        <v>38</v>
      </c>
      <c r="B8" s="36"/>
      <c r="C8" s="37"/>
      <c r="D8" s="37"/>
      <c r="E8" s="34">
        <f>C8+C9+C10-D8</f>
        <v>0</v>
      </c>
      <c r="F8" s="34"/>
    </row>
    <row r="9" s="3" customFormat="1" ht="30" customHeight="1" spans="1:6">
      <c r="A9" s="38"/>
      <c r="B9" s="39"/>
      <c r="C9" s="40"/>
      <c r="D9" s="40"/>
      <c r="E9" s="34"/>
      <c r="F9" s="34"/>
    </row>
    <row r="10" s="3" customFormat="1" ht="30" customHeight="1" spans="1:6">
      <c r="A10" s="38"/>
      <c r="B10" s="41"/>
      <c r="C10" s="40"/>
      <c r="D10" s="42"/>
      <c r="E10" s="34"/>
      <c r="F10" s="34"/>
    </row>
    <row r="11" s="3" customFormat="1" spans="1:6">
      <c r="A11" s="43" t="s">
        <v>39</v>
      </c>
      <c r="B11" s="44"/>
      <c r="C11" s="34"/>
      <c r="D11" s="34"/>
      <c r="E11" s="34">
        <f t="shared" si="0"/>
        <v>0</v>
      </c>
      <c r="F11" s="34"/>
    </row>
    <row r="12" s="3" customFormat="1" ht="24" customHeight="1" spans="1:6">
      <c r="A12" s="43" t="s">
        <v>18</v>
      </c>
      <c r="B12" s="44"/>
      <c r="C12" s="34"/>
      <c r="D12" s="37"/>
      <c r="E12" s="34">
        <f t="shared" si="0"/>
        <v>0</v>
      </c>
      <c r="F12" s="34"/>
    </row>
    <row r="13" s="3" customFormat="1" ht="35" customHeight="1" spans="1:6">
      <c r="A13" s="29" t="s">
        <v>40</v>
      </c>
      <c r="B13" s="45"/>
      <c r="C13" s="35"/>
      <c r="D13" s="37"/>
      <c r="E13" s="34">
        <f>C13+C14+C15-D13</f>
        <v>0</v>
      </c>
      <c r="F13" s="34"/>
    </row>
    <row r="14" s="3" customFormat="1" ht="30" customHeight="1" spans="1:6">
      <c r="A14" s="38"/>
      <c r="B14" s="46"/>
      <c r="C14" s="35">
        <v>0</v>
      </c>
      <c r="D14" s="40"/>
      <c r="E14" s="34"/>
      <c r="F14" s="34"/>
    </row>
    <row r="15" s="3" customFormat="1" ht="30" customHeight="1" spans="1:6">
      <c r="A15" s="38"/>
      <c r="B15" s="47"/>
      <c r="C15" s="35">
        <v>0</v>
      </c>
      <c r="D15" s="42"/>
      <c r="E15" s="34"/>
      <c r="F15" s="34"/>
    </row>
    <row r="16" s="3" customFormat="1" ht="36" customHeight="1" spans="1:6">
      <c r="A16" s="29" t="s">
        <v>24</v>
      </c>
      <c r="B16" s="48"/>
      <c r="C16" s="49"/>
      <c r="D16" s="49"/>
      <c r="E16" s="49">
        <f t="shared" ref="E16:E19" si="1">C16-D16</f>
        <v>0</v>
      </c>
      <c r="F16" s="36"/>
    </row>
    <row r="17" s="3" customFormat="1" ht="34" customHeight="1" spans="1:7">
      <c r="A17" s="50"/>
      <c r="B17" s="48"/>
      <c r="C17" s="51"/>
      <c r="D17" s="51"/>
      <c r="E17" s="51"/>
      <c r="F17" s="41"/>
      <c r="G17" s="52"/>
    </row>
    <row r="18" s="3" customFormat="1" ht="20" customHeight="1" spans="1:7">
      <c r="A18" s="31" t="s">
        <v>29</v>
      </c>
      <c r="B18" s="32"/>
      <c r="C18" s="34">
        <v>0</v>
      </c>
      <c r="D18" s="34">
        <v>0</v>
      </c>
      <c r="E18" s="34">
        <f t="shared" si="1"/>
        <v>0</v>
      </c>
      <c r="F18" s="34"/>
      <c r="G18" s="52"/>
    </row>
    <row r="19" s="3" customFormat="1" ht="20" customHeight="1" spans="1:7">
      <c r="A19" s="31" t="s">
        <v>30</v>
      </c>
      <c r="B19" s="32"/>
      <c r="C19" s="37">
        <f>SUM(C7:C18)</f>
        <v>0</v>
      </c>
      <c r="D19" s="37">
        <f>SUM(D7:D18)</f>
        <v>0</v>
      </c>
      <c r="E19" s="37">
        <f t="shared" si="1"/>
        <v>0</v>
      </c>
      <c r="F19" s="33"/>
      <c r="G19" s="52"/>
    </row>
    <row r="20" s="3" customFormat="1" ht="20" customHeight="1" spans="1:7">
      <c r="A20" s="31" t="s">
        <v>31</v>
      </c>
      <c r="B20" s="32"/>
      <c r="C20" s="53">
        <f>C19-D19</f>
        <v>0</v>
      </c>
      <c r="D20" s="54"/>
      <c r="E20" s="54"/>
      <c r="F20" s="55"/>
    </row>
    <row r="21" s="3" customFormat="1" ht="20" customHeight="1" spans="1:7">
      <c r="A21" s="31" t="s">
        <v>41</v>
      </c>
      <c r="B21" s="32"/>
      <c r="C21" s="53">
        <f>C18+C17+C16+C13+C14+C15</f>
        <v>0</v>
      </c>
      <c r="D21" s="54"/>
      <c r="E21" s="54"/>
      <c r="F21" s="55"/>
    </row>
    <row r="22" s="3" customFormat="1" ht="20" customHeight="1" spans="1:7">
      <c r="A22" s="31" t="s">
        <v>42</v>
      </c>
      <c r="B22" s="32"/>
      <c r="C22" s="53">
        <f>ROUND(C21*0.7,2)</f>
        <v>0</v>
      </c>
      <c r="D22" s="54"/>
      <c r="E22" s="54"/>
      <c r="F22" s="55"/>
      <c r="G22" s="52"/>
    </row>
    <row r="23" s="3" customFormat="1" ht="20" customHeight="1" spans="1:7">
      <c r="A23" s="31" t="s">
        <v>43</v>
      </c>
      <c r="B23" s="32"/>
      <c r="C23" s="53">
        <f>ROUND(C21*0.22,2)</f>
        <v>0</v>
      </c>
      <c r="D23" s="54"/>
      <c r="E23" s="54"/>
      <c r="F23" s="55"/>
      <c r="G23" s="52"/>
    </row>
    <row r="24" s="3" customFormat="1" ht="20" customHeight="1" spans="1:7">
      <c r="A24" s="31" t="s">
        <v>44</v>
      </c>
      <c r="B24" s="32"/>
      <c r="C24" s="53">
        <f>ROUND(C21*0.08,2)</f>
        <v>0</v>
      </c>
      <c r="D24" s="54"/>
      <c r="E24" s="54"/>
      <c r="F24" s="55"/>
      <c r="G24" s="52"/>
    </row>
    <row r="25" ht="20" customHeight="1"/>
    <row r="26" s="3" customFormat="1" ht="20" customHeight="1" spans="1:7">
      <c r="F26" s="56"/>
    </row>
    <row r="27" s="3" customFormat="1" ht="20" customHeight="1" spans="1:7">
      <c r="F27" s="56"/>
    </row>
    <row r="28" s="3" customFormat="1" ht="20" customHeight="1" spans="1:7">
      <c r="F28" s="56"/>
    </row>
    <row r="29" s="3" customFormat="1" ht="25.5" spans="1:7">
      <c r="A29" s="22" t="s">
        <v>0</v>
      </c>
      <c r="B29" s="23"/>
      <c r="C29" s="23"/>
      <c r="D29" s="23"/>
      <c r="E29" s="23"/>
      <c r="F29" s="23"/>
    </row>
    <row r="30" s="3" customFormat="1" ht="29" customHeight="1" spans="1:7">
      <c r="A30" s="24" t="s">
        <v>1</v>
      </c>
      <c r="B30" s="25"/>
      <c r="C30" s="25"/>
      <c r="D30" s="25"/>
      <c r="E30" s="25"/>
      <c r="F30" s="25"/>
    </row>
    <row r="31" s="3" customFormat="1" ht="69" customHeight="1" spans="1:7">
      <c r="A31" s="26" t="s">
        <v>2</v>
      </c>
      <c r="B31" s="27" t="s">
        <v>45</v>
      </c>
      <c r="C31" s="28"/>
      <c r="D31" s="29" t="s">
        <v>3</v>
      </c>
      <c r="E31" s="26" t="s">
        <v>46</v>
      </c>
      <c r="F31" s="26"/>
    </row>
    <row r="32" s="3" customFormat="1" ht="20" customHeight="1" spans="1:7">
      <c r="A32" s="26" t="s">
        <v>4</v>
      </c>
      <c r="B32" s="26" t="s">
        <v>47</v>
      </c>
      <c r="C32" s="26"/>
      <c r="D32" s="26"/>
      <c r="E32" s="26"/>
      <c r="F32" s="26"/>
    </row>
    <row r="33" s="3" customFormat="1" ht="20" customHeight="1" spans="1:6">
      <c r="F33" s="56"/>
    </row>
    <row r="34" s="3" customFormat="1" ht="20" customHeight="1" spans="1:6">
      <c r="A34" s="57" t="s">
        <v>48</v>
      </c>
      <c r="B34" s="57"/>
      <c r="C34" s="57"/>
      <c r="D34" s="57"/>
      <c r="E34" s="57"/>
      <c r="F34" s="58"/>
    </row>
    <row r="35" s="3" customFormat="1" ht="40.5" spans="1:6">
      <c r="A35" s="57"/>
      <c r="B35" s="26" t="s">
        <v>49</v>
      </c>
      <c r="C35" s="26" t="s">
        <v>50</v>
      </c>
      <c r="D35" s="59" t="s">
        <v>51</v>
      </c>
      <c r="E35" s="57" t="s">
        <v>52</v>
      </c>
    </row>
    <row r="36" s="3" customFormat="1" ht="20" customHeight="1" spans="1:6">
      <c r="A36" s="57" t="s">
        <v>24</v>
      </c>
      <c r="B36" s="34"/>
      <c r="C36" s="34">
        <f t="shared" ref="C36:C40" si="2">ROUND(B36*0.7,2)</f>
        <v>0</v>
      </c>
      <c r="D36" s="34">
        <v>0</v>
      </c>
      <c r="E36" s="60">
        <f t="shared" ref="E36:E40" si="3">B36-D36</f>
        <v>0</v>
      </c>
    </row>
    <row r="37" s="3" customFormat="1" spans="1:6">
      <c r="A37" s="57" t="s">
        <v>29</v>
      </c>
      <c r="B37" s="34"/>
      <c r="C37" s="34">
        <f t="shared" si="2"/>
        <v>0</v>
      </c>
      <c r="D37" s="34">
        <v>0</v>
      </c>
      <c r="E37" s="60">
        <f t="shared" si="3"/>
        <v>0</v>
      </c>
    </row>
    <row r="38" s="3" customFormat="1" ht="28.5" spans="1:6">
      <c r="A38" s="57" t="s">
        <v>53</v>
      </c>
      <c r="B38" s="34"/>
      <c r="C38" s="34">
        <f t="shared" si="2"/>
        <v>0</v>
      </c>
      <c r="D38" s="34">
        <v>0</v>
      </c>
      <c r="E38" s="60">
        <f t="shared" si="3"/>
        <v>0</v>
      </c>
    </row>
    <row r="39" s="3" customFormat="1" ht="36" customHeight="1" spans="1:6">
      <c r="A39" s="57" t="s">
        <v>54</v>
      </c>
      <c r="B39" s="34">
        <v>0</v>
      </c>
      <c r="C39" s="34">
        <f t="shared" si="2"/>
        <v>0</v>
      </c>
      <c r="D39" s="34">
        <v>0</v>
      </c>
      <c r="E39" s="60">
        <f t="shared" si="3"/>
        <v>0</v>
      </c>
    </row>
    <row r="40" s="3" customFormat="1" ht="20" customHeight="1" spans="1:6">
      <c r="A40" s="57" t="s">
        <v>55</v>
      </c>
      <c r="B40" s="34">
        <v>0</v>
      </c>
      <c r="C40" s="34">
        <f t="shared" si="2"/>
        <v>0</v>
      </c>
      <c r="D40" s="34">
        <v>0</v>
      </c>
      <c r="E40" s="60">
        <f t="shared" si="3"/>
        <v>0</v>
      </c>
    </row>
    <row r="41" ht="20" customHeight="1"/>
    <row r="42" s="3" customFormat="1" ht="20" customHeight="1" spans="1:6">
      <c r="A42" s="20" t="s">
        <v>56</v>
      </c>
      <c r="B42" s="20"/>
      <c r="C42" s="20"/>
      <c r="D42" s="20"/>
      <c r="F42" s="52"/>
    </row>
    <row r="43" s="3" customFormat="1" ht="20" customHeight="1" spans="1:6">
      <c r="A43" s="26" t="s">
        <v>34</v>
      </c>
      <c r="B43" s="61" t="s">
        <v>57</v>
      </c>
      <c r="C43" s="26" t="s">
        <v>58</v>
      </c>
      <c r="D43" s="26" t="s">
        <v>10</v>
      </c>
    </row>
    <row r="44" s="3" customFormat="1" ht="20" customHeight="1" spans="1:6">
      <c r="A44" s="62">
        <v>45024</v>
      </c>
      <c r="B44" s="63"/>
      <c r="C44" s="34"/>
      <c r="D44" s="61"/>
    </row>
    <row r="45" s="3" customFormat="1" ht="20" customHeight="1" spans="1:6">
      <c r="A45" s="61"/>
      <c r="B45" s="63"/>
      <c r="C45" s="34"/>
      <c r="D45" s="61"/>
    </row>
    <row r="46" s="3" customFormat="1" ht="20" customHeight="1" spans="1:6">
      <c r="A46" s="61"/>
      <c r="B46" s="63"/>
      <c r="C46" s="34"/>
      <c r="D46" s="61"/>
    </row>
    <row r="47" s="3" customFormat="1" ht="20" customHeight="1" spans="1:6">
      <c r="A47" s="31" t="s">
        <v>59</v>
      </c>
      <c r="B47" s="32"/>
      <c r="C47" s="34">
        <f>SUM(C44:C46)</f>
        <v>0</v>
      </c>
      <c r="D47" s="61"/>
    </row>
    <row r="48" s="3" customFormat="1" ht="20" customHeight="1" spans="1:6">
      <c r="A48" s="31" t="s">
        <v>60</v>
      </c>
      <c r="B48" s="32"/>
      <c r="C48" s="34"/>
      <c r="D48" s="61"/>
    </row>
    <row r="49" s="3" customFormat="1" ht="20" customHeight="1" spans="1:6">
      <c r="A49" s="64" t="s">
        <v>61</v>
      </c>
      <c r="B49" s="65"/>
      <c r="C49" s="34">
        <f>C48+C50</f>
        <v>0</v>
      </c>
      <c r="D49" s="61"/>
    </row>
    <row r="50" s="3" customFormat="1" ht="20" customHeight="1" spans="1:6">
      <c r="A50" s="66" t="s">
        <v>62</v>
      </c>
      <c r="B50" s="32"/>
      <c r="C50" s="34">
        <f>C19-C47</f>
        <v>0</v>
      </c>
      <c r="D50" s="26" t="s">
        <v>63</v>
      </c>
    </row>
    <row r="51" s="3" customFormat="1" ht="20" customHeight="1" spans="1:6">
      <c r="A51" s="66" t="s">
        <v>64</v>
      </c>
      <c r="B51" s="32"/>
      <c r="C51" s="34"/>
      <c r="D51" s="26" t="s">
        <v>63</v>
      </c>
    </row>
    <row r="52" s="3" customFormat="1" ht="36" customHeight="1" spans="1:6">
      <c r="A52" s="67" t="s">
        <v>65</v>
      </c>
      <c r="B52" s="68"/>
      <c r="C52" s="34">
        <f>C49-C21-4060</f>
        <v>-4060</v>
      </c>
      <c r="D52" s="26" t="s">
        <v>66</v>
      </c>
    </row>
    <row r="53" s="3" customFormat="1" ht="20" customHeight="1" spans="1:6">
      <c r="A53" s="69" t="s">
        <v>67</v>
      </c>
      <c r="B53" s="70"/>
      <c r="C53" s="71"/>
      <c r="D53" s="21"/>
    </row>
    <row r="54" s="3" customFormat="1" ht="39" customHeight="1" spans="1:6">
      <c r="A54" s="72" t="s">
        <v>32</v>
      </c>
      <c r="B54" s="73" t="s">
        <v>68</v>
      </c>
      <c r="C54" s="72" t="s">
        <v>69</v>
      </c>
      <c r="D54" s="74" t="s">
        <v>35</v>
      </c>
    </row>
    <row r="55" s="3" customFormat="1" ht="20" customHeight="1" spans="1:6">
      <c r="B55" s="20"/>
      <c r="C55" s="20"/>
      <c r="D55" s="21"/>
    </row>
    <row r="56" s="3" customFormat="1" ht="20" customHeight="1" spans="1:6">
      <c r="A56" s="20"/>
      <c r="B56" s="20"/>
      <c r="C56" s="20"/>
      <c r="D56" s="20"/>
      <c r="F56" s="52"/>
    </row>
  </sheetData>
  <mergeCells count="52">
    <mergeCell ref="A1:F1"/>
    <mergeCell ref="A2:F2"/>
    <mergeCell ref="B3:C3"/>
    <mergeCell ref="E3:F3"/>
    <mergeCell ref="B4:F4"/>
    <mergeCell ref="A5:E5"/>
    <mergeCell ref="A6:B6"/>
    <mergeCell ref="A7:B7"/>
    <mergeCell ref="A11:B11"/>
    <mergeCell ref="A12:B12"/>
    <mergeCell ref="A18:B18"/>
    <mergeCell ref="A19:B19"/>
    <mergeCell ref="A20:B20"/>
    <mergeCell ref="C20:F20"/>
    <mergeCell ref="A21:B21"/>
    <mergeCell ref="C21:F21"/>
    <mergeCell ref="A22:B22"/>
    <mergeCell ref="C22:F22"/>
    <mergeCell ref="A23:B23"/>
    <mergeCell ref="C23:F23"/>
    <mergeCell ref="A24:B24"/>
    <mergeCell ref="C24:F24"/>
    <mergeCell ref="A29:F29"/>
    <mergeCell ref="A30:F30"/>
    <mergeCell ref="B31:C31"/>
    <mergeCell ref="E31:F31"/>
    <mergeCell ref="B32:F32"/>
    <mergeCell ref="A34:E34"/>
    <mergeCell ref="A42:D42"/>
    <mergeCell ref="A47:B47"/>
    <mergeCell ref="A48:B48"/>
    <mergeCell ref="A49:B49"/>
    <mergeCell ref="A50:B50"/>
    <mergeCell ref="A51:B51"/>
    <mergeCell ref="A52:B52"/>
    <mergeCell ref="A56:D56"/>
    <mergeCell ref="A8:A10"/>
    <mergeCell ref="A13:A15"/>
    <mergeCell ref="A16:A17"/>
    <mergeCell ref="B8:B10"/>
    <mergeCell ref="B13:B15"/>
    <mergeCell ref="C8:C10"/>
    <mergeCell ref="C16:C17"/>
    <mergeCell ref="D8:D10"/>
    <mergeCell ref="D13:D15"/>
    <mergeCell ref="D16:D17"/>
    <mergeCell ref="E8:E10"/>
    <mergeCell ref="E13:E15"/>
    <mergeCell ref="E16:E17"/>
    <mergeCell ref="F8:F10"/>
    <mergeCell ref="F13:F15"/>
    <mergeCell ref="F16:F17"/>
  </mergeCells>
  <conditionalFormatting sqref="A1">
    <cfRule type="colorScale" priority="3">
      <colorScale>
        <cfvo type="min"/>
        <cfvo type="percentile" val="50"/>
        <cfvo type="max"/>
        <color rgb="FFF8696B"/>
        <color rgb="FFFFEB84"/>
        <color rgb="FF63BE7B"/>
      </colorScale>
    </cfRule>
  </conditionalFormatting>
  <conditionalFormatting sqref="A2">
    <cfRule type="colorScale" priority="4">
      <colorScale>
        <cfvo type="min"/>
        <cfvo type="percentile" val="50"/>
        <cfvo type="max"/>
        <color rgb="FFF8696B"/>
        <color rgb="FFFFEB84"/>
        <color rgb="FF63BE7B"/>
      </colorScale>
    </cfRule>
  </conditionalFormatting>
  <conditionalFormatting sqref="A29">
    <cfRule type="colorScale" priority="1">
      <colorScale>
        <cfvo type="min"/>
        <cfvo type="percentile" val="50"/>
        <cfvo type="max"/>
        <color rgb="FFF8696B"/>
        <color rgb="FFFFEB84"/>
        <color rgb="FF63BE7B"/>
      </colorScale>
    </cfRule>
  </conditionalFormatting>
  <conditionalFormatting sqref="A30">
    <cfRule type="colorScale" priority="2">
      <colorScale>
        <cfvo type="min"/>
        <cfvo type="percentile" val="50"/>
        <cfvo type="max"/>
        <color rgb="FFF8696B"/>
        <color rgb="FFFFEB84"/>
        <color rgb="FF63BE7B"/>
      </colorScale>
    </cfRule>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H36"/>
  <sheetViews>
    <sheetView workbookViewId="0">
      <selection activeCell="G17" sqref="G17"/>
    </sheetView>
  </sheetViews>
  <sheetFormatPr defaultColWidth="9" defaultRowHeight="14.25" outlineLevelCol="7"/>
  <cols>
    <col min="1" max="2" width="29.25" customWidth="1"/>
    <col min="3" max="3" width="27.75" customWidth="1"/>
    <col min="4" max="4" width="50.25" hidden="1" customWidth="1"/>
    <col min="5" max="5" width="32.875" hidden="1" customWidth="1"/>
    <col min="6" max="6" width="19.5" customWidth="1"/>
    <col min="7" max="7" width="18.125" style="1" customWidth="1"/>
    <col min="8" max="8" width="21.75" customWidth="1"/>
    <col min="9" max="9" width="12" customWidth="1"/>
    <col min="10" max="10" width="9" customWidth="1"/>
  </cols>
  <sheetData>
    <row r="3" ht="21" customHeight="1"/>
    <row r="4" customFormat="1" ht="42.75" spans="1:8">
      <c r="A4" s="2" t="s">
        <v>70</v>
      </c>
      <c r="B4" s="2"/>
      <c r="C4" s="2"/>
      <c r="E4" s="3" t="s">
        <v>71</v>
      </c>
      <c r="G4" s="1"/>
    </row>
    <row r="5" customFormat="1" spans="1:8">
      <c r="A5" s="4" t="s">
        <v>72</v>
      </c>
      <c r="B5" s="4"/>
      <c r="C5" s="4"/>
      <c r="G5" s="1"/>
    </row>
    <row r="6" customFormat="1" spans="1:8">
      <c r="A6" s="5"/>
      <c r="B6" s="5"/>
      <c r="C6" s="5"/>
      <c r="G6" s="1"/>
    </row>
    <row r="7" customFormat="1" ht="20.25" spans="1:8">
      <c r="A7" s="6" t="s">
        <v>73</v>
      </c>
      <c r="B7" s="7"/>
      <c r="C7" s="8" t="s">
        <v>74</v>
      </c>
      <c r="G7" s="1"/>
    </row>
    <row r="8" customFormat="1" ht="28.5" customHeight="1" spans="1:8">
      <c r="A8" s="9" t="s">
        <v>75</v>
      </c>
      <c r="B8" s="10"/>
      <c r="C8" s="11"/>
      <c r="E8" s="12" t="s">
        <v>76</v>
      </c>
      <c r="F8" t="s">
        <v>77</v>
      </c>
      <c r="G8" s="1">
        <v>200317.63</v>
      </c>
      <c r="H8">
        <v>130853.26</v>
      </c>
    </row>
    <row r="9" customFormat="1" ht="23.25" customHeight="1" spans="1:8">
      <c r="A9" s="10" t="s">
        <v>78</v>
      </c>
      <c r="B9" s="10" t="s">
        <v>79</v>
      </c>
      <c r="C9" s="11">
        <f>ROUND(C8*0.03,2)</f>
        <v>0</v>
      </c>
      <c r="E9" s="13">
        <f>SUM(C8:C9)</f>
        <v>0</v>
      </c>
      <c r="F9" t="s">
        <v>80</v>
      </c>
      <c r="G9" s="1">
        <f>ROUND(G8/1.0336,2)</f>
        <v>193805.76</v>
      </c>
      <c r="H9">
        <f>ROUND(H8/1.03,2)</f>
        <v>127042</v>
      </c>
    </row>
    <row r="10" customFormat="1" ht="15.75" spans="1:8">
      <c r="A10" s="10" t="s">
        <v>81</v>
      </c>
      <c r="B10" s="10" t="s">
        <v>82</v>
      </c>
      <c r="C10" s="11">
        <f>ROUND($C$9*0.07,2)</f>
        <v>0</v>
      </c>
      <c r="F10" t="s">
        <v>83</v>
      </c>
      <c r="G10" s="1">
        <f>G8-C14</f>
        <v>200317.63</v>
      </c>
    </row>
    <row r="11" customFormat="1" ht="15" customHeight="1" spans="1:8">
      <c r="A11" s="10"/>
      <c r="B11" s="10" t="s">
        <v>84</v>
      </c>
      <c r="C11" s="11">
        <f>ROUND(C9*0.03,2)</f>
        <v>0</v>
      </c>
      <c r="F11" t="s">
        <v>85</v>
      </c>
      <c r="G11" s="1">
        <f>C9+C8</f>
        <v>0</v>
      </c>
    </row>
    <row r="12" customFormat="1" ht="15.75" spans="1:8">
      <c r="A12" s="10"/>
      <c r="B12" s="10" t="s">
        <v>86</v>
      </c>
      <c r="C12" s="11">
        <f>ROUND(C9*0.02,2)</f>
        <v>0</v>
      </c>
      <c r="G12" s="1"/>
    </row>
    <row r="13" customFormat="1" ht="15.75" spans="1:8">
      <c r="A13" s="14" t="s">
        <v>87</v>
      </c>
      <c r="B13" s="15"/>
      <c r="C13" s="11">
        <f>C8+C9</f>
        <v>0</v>
      </c>
      <c r="G13" s="1"/>
    </row>
    <row r="14" customFormat="1" ht="19.5" customHeight="1" spans="1:8">
      <c r="A14" s="16" t="s">
        <v>59</v>
      </c>
      <c r="B14" s="16"/>
      <c r="C14" s="17">
        <f>C8+C9+C10+C11+C12</f>
        <v>0</v>
      </c>
      <c r="G14" s="1"/>
    </row>
    <row r="16" customFormat="1" spans="1:8">
      <c r="C16" s="12" t="s">
        <v>88</v>
      </c>
      <c r="G16" s="1"/>
    </row>
    <row r="19" customFormat="1" ht="20.25" spans="1:7">
      <c r="A19" s="18" t="s">
        <v>89</v>
      </c>
      <c r="B19" s="19"/>
      <c r="C19" s="8" t="s">
        <v>74</v>
      </c>
      <c r="F19" t="s">
        <v>83</v>
      </c>
      <c r="G19" s="1">
        <f>G8-C26</f>
        <v>406.979999999981</v>
      </c>
    </row>
    <row r="20" customFormat="1" ht="15.75" spans="1:7">
      <c r="A20" s="9" t="s">
        <v>75</v>
      </c>
      <c r="B20" s="10"/>
      <c r="C20" s="11">
        <f>G9+0.01</f>
        <v>193805.77</v>
      </c>
      <c r="G20" s="1"/>
    </row>
    <row r="21" customFormat="1" ht="15.75" spans="1:7">
      <c r="A21" s="10" t="s">
        <v>78</v>
      </c>
      <c r="B21" s="10" t="s">
        <v>79</v>
      </c>
      <c r="C21" s="11">
        <f>ROUND(C20*0.03,2)</f>
        <v>5814.17</v>
      </c>
      <c r="G21" s="1"/>
    </row>
    <row r="22" customFormat="1" ht="15.75" spans="1:7">
      <c r="A22" s="10" t="s">
        <v>81</v>
      </c>
      <c r="B22" s="10" t="s">
        <v>82</v>
      </c>
      <c r="C22" s="11">
        <f>ROUND($C$9*0.07,2)</f>
        <v>0</v>
      </c>
      <c r="G22" s="1"/>
    </row>
    <row r="23" customFormat="1" ht="15.75" spans="1:7">
      <c r="A23" s="10"/>
      <c r="B23" s="10" t="s">
        <v>84</v>
      </c>
      <c r="C23" s="11">
        <f>ROUND(C21*0.03,2)</f>
        <v>174.43</v>
      </c>
      <c r="G23" s="1"/>
    </row>
    <row r="24" customFormat="1" ht="15.75" spans="1:7">
      <c r="A24" s="10"/>
      <c r="B24" s="10" t="s">
        <v>86</v>
      </c>
      <c r="C24" s="11">
        <f>ROUND(C21*0.02,2)</f>
        <v>116.28</v>
      </c>
      <c r="G24" s="1"/>
    </row>
    <row r="25" customFormat="1" ht="15.75" spans="1:7">
      <c r="A25" s="14" t="s">
        <v>87</v>
      </c>
      <c r="B25" s="15"/>
      <c r="C25" s="11">
        <f>C20+C21</f>
        <v>199619.94</v>
      </c>
      <c r="G25" s="1"/>
    </row>
    <row r="26" customFormat="1" ht="18" spans="1:7">
      <c r="A26" s="16" t="s">
        <v>59</v>
      </c>
      <c r="B26" s="16"/>
      <c r="C26" s="17">
        <f>C20+C21+C22+C23+C24</f>
        <v>199910.65</v>
      </c>
      <c r="G26" s="1"/>
    </row>
    <row r="29" customFormat="1" ht="20.25" spans="1:7">
      <c r="A29" s="18" t="s">
        <v>90</v>
      </c>
      <c r="B29" s="19"/>
      <c r="C29" s="8" t="s">
        <v>74</v>
      </c>
      <c r="F29" t="s">
        <v>83</v>
      </c>
      <c r="G29" s="1">
        <f>G8-C36</f>
        <v>407</v>
      </c>
    </row>
    <row r="30" customFormat="1" ht="15.75" spans="1:7">
      <c r="A30" s="9" t="s">
        <v>75</v>
      </c>
      <c r="B30" s="10"/>
      <c r="C30" s="11">
        <f>G9-0.01</f>
        <v>193805.75</v>
      </c>
      <c r="G30" s="1"/>
    </row>
    <row r="31" customFormat="1" ht="15.75" spans="1:7">
      <c r="A31" s="10" t="s">
        <v>78</v>
      </c>
      <c r="B31" s="10" t="s">
        <v>79</v>
      </c>
      <c r="C31" s="11">
        <f>ROUND(C30*0.03,2)</f>
        <v>5814.17</v>
      </c>
      <c r="G31" s="1"/>
    </row>
    <row r="32" customFormat="1" ht="15.75" spans="1:7">
      <c r="A32" s="10" t="s">
        <v>81</v>
      </c>
      <c r="B32" s="10" t="s">
        <v>82</v>
      </c>
      <c r="C32" s="11">
        <f>ROUND($C$9*0.07,2)</f>
        <v>0</v>
      </c>
      <c r="G32" s="1"/>
    </row>
    <row r="33" customFormat="1" ht="15.75" spans="1:7">
      <c r="A33" s="10"/>
      <c r="B33" s="10" t="s">
        <v>84</v>
      </c>
      <c r="C33" s="11">
        <f>ROUND(C31*0.03,2)</f>
        <v>174.43</v>
      </c>
      <c r="G33" s="1"/>
    </row>
    <row r="34" customFormat="1" ht="15.75" spans="1:7">
      <c r="A34" s="10"/>
      <c r="B34" s="10" t="s">
        <v>86</v>
      </c>
      <c r="C34" s="11">
        <f>ROUND(C31*0.02,2)</f>
        <v>116.28</v>
      </c>
      <c r="G34" s="1"/>
    </row>
    <row r="35" customFormat="1" ht="15.75" spans="1:7">
      <c r="A35" s="14" t="s">
        <v>87</v>
      </c>
      <c r="B35" s="15"/>
      <c r="C35" s="11">
        <f>C30+C31</f>
        <v>199619.92</v>
      </c>
      <c r="G35" s="1"/>
    </row>
    <row r="36" customFormat="1" ht="18" spans="1:7">
      <c r="A36" s="16" t="s">
        <v>59</v>
      </c>
      <c r="B36" s="16"/>
      <c r="C36" s="17">
        <f>C30+C31+C32+C33+C34</f>
        <v>199910.63</v>
      </c>
      <c r="G36" s="1"/>
    </row>
  </sheetData>
  <mergeCells count="17">
    <mergeCell ref="A4:C4"/>
    <mergeCell ref="A7:B7"/>
    <mergeCell ref="A8:B8"/>
    <mergeCell ref="A13:B13"/>
    <mergeCell ref="A14:B14"/>
    <mergeCell ref="A19:B19"/>
    <mergeCell ref="A20:B20"/>
    <mergeCell ref="A25:B25"/>
    <mergeCell ref="A26:B26"/>
    <mergeCell ref="A29:B29"/>
    <mergeCell ref="A30:B30"/>
    <mergeCell ref="A35:B35"/>
    <mergeCell ref="A36:B36"/>
    <mergeCell ref="A10:A12"/>
    <mergeCell ref="A22:A24"/>
    <mergeCell ref="A32:A34"/>
    <mergeCell ref="A5:C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经费结算核对表202501版本-CRC填写</vt:lpstr>
      <vt:lpstr>结算版</vt:lpstr>
      <vt:lpstr>算税表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15830373853</dc:creator>
  <cp:lastModifiedBy>眼视光机构办公室</cp:lastModifiedBy>
  <dcterms:created xsi:type="dcterms:W3CDTF">2022-07-11T02:42:00Z</dcterms:created>
  <dcterms:modified xsi:type="dcterms:W3CDTF">2026-03-27T01:49:12Z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88F75F7CF0634CCD90B23A24B9489B87_13</vt:lpwstr>
  </property>
  <property fmtid="{D5CDD505-2E9C-101B-9397-08002B2CF9AE}" pid="3" name="KSOProductBuildVer">
    <vt:lpwstr>2052-12.1.0.25225</vt:lpwstr>
  </property>
  <property fmtid="{D5CDD505-2E9C-101B-9397-08002B2CF9AE}" pid="4" name="CalculationRule">
    <vt:i4>0</vt:i4>
  </property>
</Properties>
</file>